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55" windowHeight="6750" activeTab="0"/>
  </bookViews>
  <sheets>
    <sheet name="Sheet1" sheetId="1" r:id="rId1"/>
  </sheets>
  <definedNames>
    <definedName name="_xlnm.Print_Area" localSheetId="0">'Sheet1'!$A$1:$H$77</definedName>
  </definedNames>
  <calcPr fullCalcOnLoad="1"/>
</workbook>
</file>

<file path=xl/sharedStrings.xml><?xml version="1.0" encoding="utf-8"?>
<sst xmlns="http://schemas.openxmlformats.org/spreadsheetml/2006/main" count="103" uniqueCount="89">
  <si>
    <t>BEKS Data Services</t>
  </si>
  <si>
    <t>Projected Volume:</t>
  </si>
  <si>
    <t>Assume you will process</t>
  </si>
  <si>
    <t>Resumes per Year.</t>
  </si>
  <si>
    <t>Assume a Resume is</t>
  </si>
  <si>
    <t>That equals ...</t>
  </si>
  <si>
    <t>Output/Productivity:</t>
  </si>
  <si>
    <t>Assume 1 FTE does</t>
  </si>
  <si>
    <t>That equals …</t>
  </si>
  <si>
    <t>Assume 1 FTE has</t>
  </si>
  <si>
    <t>Productive Resume Processing Hours per Day.</t>
  </si>
  <si>
    <t>Resumes per Day.</t>
  </si>
  <si>
    <t>Resumes per Week.</t>
  </si>
  <si>
    <t>Conclusion: Volume</t>
  </si>
  <si>
    <t xml:space="preserve">You will need </t>
  </si>
  <si>
    <t>FTE's to process</t>
  </si>
  <si>
    <t>Resumes.</t>
  </si>
  <si>
    <t>Labor:</t>
  </si>
  <si>
    <t>Assume an FTE gets</t>
  </si>
  <si>
    <t>per hour.</t>
  </si>
  <si>
    <t>Assume an FTE works</t>
  </si>
  <si>
    <t>hours per day.</t>
  </si>
  <si>
    <t>days per week.</t>
  </si>
  <si>
    <t>That equals</t>
  </si>
  <si>
    <t>per day.</t>
  </si>
  <si>
    <t>per week.</t>
  </si>
  <si>
    <t>per year.</t>
  </si>
  <si>
    <t>Assume an FTE &amp; Equipment Occupy</t>
  </si>
  <si>
    <t>square feet.</t>
  </si>
  <si>
    <t xml:space="preserve">Assume a Cost per Square Foot of </t>
  </si>
  <si>
    <t>per month.</t>
  </si>
  <si>
    <t xml:space="preserve">That equals </t>
  </si>
  <si>
    <t>per month,</t>
  </si>
  <si>
    <t>1 FTE will cost</t>
  </si>
  <si>
    <t>FTE's will cost</t>
  </si>
  <si>
    <t>It will cost you ...</t>
  </si>
  <si>
    <t>to do ...</t>
  </si>
  <si>
    <t>If you outsource at</t>
  </si>
  <si>
    <t>... it would cost you</t>
  </si>
  <si>
    <t>to do the same volume.</t>
  </si>
  <si>
    <t>Your Gain/(Loss) is</t>
  </si>
  <si>
    <t>This is the property of BEKS Data Services, Inc.</t>
  </si>
  <si>
    <t>Reproduction or distribution is prohibited without the author's permission.</t>
  </si>
  <si>
    <t>Resume Type:</t>
  </si>
  <si>
    <t>Resume Processing Analysis - FTE &amp; Cost Projections</t>
  </si>
  <si>
    <t>Benefits Percent, if any</t>
  </si>
  <si>
    <t>Costs:</t>
  </si>
  <si>
    <t>Occupancy:</t>
  </si>
  <si>
    <t>SubTotals:</t>
  </si>
  <si>
    <t>Conclusion: Costs</t>
  </si>
  <si>
    <t>Scanner:</t>
  </si>
  <si>
    <t>Cost of Scanner:</t>
  </si>
  <si>
    <t>Useful Life of Scanner:</t>
  </si>
  <si>
    <t>Years</t>
  </si>
  <si>
    <t>Average Scanner Cost Per Year:</t>
  </si>
  <si>
    <t>Annual Scanner Maintenance Rate:</t>
  </si>
  <si>
    <t>Total Annual Scanner Cost:</t>
  </si>
  <si>
    <t>Projected # of Scanners if done In-House:</t>
  </si>
  <si>
    <t>Software:</t>
  </si>
  <si>
    <t>Single License Cost of Resume Processing Sfw:</t>
  </si>
  <si>
    <t>Useful Life of Software:</t>
  </si>
  <si>
    <t>Average Software Cost per Year:</t>
  </si>
  <si>
    <t>Annual Software Maintenance Rate:</t>
  </si>
  <si>
    <t>SubTotal Annual Software Cost/Single License:</t>
  </si>
  <si>
    <t># Licenses:</t>
  </si>
  <si>
    <t>Total Annual Software Cost:</t>
  </si>
  <si>
    <t>Suggested:</t>
  </si>
  <si>
    <t>PC's:</t>
  </si>
  <si>
    <t>Purchase Cost of Single PC:</t>
  </si>
  <si>
    <t>Useful Life of PC:</t>
  </si>
  <si>
    <t>Average PC Cost per Year:</t>
  </si>
  <si>
    <t>Annual PC Maintenance Rate:</t>
  </si>
  <si>
    <t>SubTotal Annual PC Cost/Single PC:</t>
  </si>
  <si>
    <t># PC's:</t>
  </si>
  <si>
    <t>Other:</t>
  </si>
  <si>
    <t>Specify Total Other Costs to be included:</t>
  </si>
  <si>
    <r>
      <t xml:space="preserve">Pages on Average. </t>
    </r>
    <r>
      <rPr>
        <i/>
        <sz val="10"/>
        <rFont val="CG Times (W1)"/>
        <family val="0"/>
      </rPr>
      <t>(Set to '1' if Electronic.)</t>
    </r>
  </si>
  <si>
    <t>per Year.</t>
  </si>
  <si>
    <t>… Resumes</t>
  </si>
  <si>
    <t>Pgs/Res per Day, or …</t>
  </si>
  <si>
    <t>Pgs/Res per Week, or …</t>
  </si>
  <si>
    <t>Pgs/Res per Year, or …</t>
  </si>
  <si>
    <t>per Hour.</t>
  </si>
  <si>
    <t xml:space="preserve"> Resume Pgs/</t>
  </si>
  <si>
    <t>Grand Total:</t>
  </si>
  <si>
    <t>Resumes</t>
  </si>
  <si>
    <t>Resumes per Hour</t>
  </si>
  <si>
    <t>Total Annual PC Cost:</t>
  </si>
  <si>
    <t>Electronic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</si>
</sst>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"/>
    <numFmt numFmtId="166" formatCode="0.0%"/>
    <numFmt numFmtId="167" formatCode="&quot;$&quot;#,##0.0"/>
  </numFmts>
  <fonts count="15">
    <font>
      <sz val="10"/>
      <name val="CG Times (W1)"/>
      <family val="0"/>
    </font>
    <font>
      <b/>
      <sz val="10"/>
      <name val="CG Times (W1)"/>
      <family val="0"/>
    </font>
    <font>
      <i/>
      <sz val="10"/>
      <name val="CG Times (W1)"/>
      <family val="0"/>
    </font>
    <font>
      <b/>
      <i/>
      <sz val="10"/>
      <name val="CG Times (W1)"/>
      <family val="0"/>
    </font>
    <font>
      <i/>
      <sz val="9"/>
      <name val="CG Times (W1)"/>
      <family val="0"/>
    </font>
    <font>
      <b/>
      <sz val="12"/>
      <color indexed="9"/>
      <name val="CG Times (W1)"/>
      <family val="0"/>
    </font>
    <font>
      <sz val="10"/>
      <color indexed="9"/>
      <name val="CG Times (W1)"/>
      <family val="0"/>
    </font>
    <font>
      <b/>
      <sz val="12"/>
      <color indexed="9"/>
      <name val="CG Times"/>
      <family val="1"/>
    </font>
    <font>
      <sz val="10"/>
      <color indexed="9"/>
      <name val="CG Times"/>
      <family val="1"/>
    </font>
    <font>
      <b/>
      <i/>
      <sz val="14"/>
      <name val="CG Times"/>
      <family val="1"/>
    </font>
    <font>
      <b/>
      <sz val="16"/>
      <name val="CG Times (W1)"/>
      <family val="0"/>
    </font>
    <font>
      <sz val="16"/>
      <name val="CG Times (W1)"/>
      <family val="0"/>
    </font>
    <font>
      <sz val="8"/>
      <name val="CG Times (W1)"/>
      <family val="0"/>
    </font>
    <font>
      <b/>
      <sz val="8"/>
      <name val="CG Times (W1)"/>
      <family val="0"/>
    </font>
    <font>
      <i/>
      <sz val="8"/>
      <name val="CG Times (W1)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2" borderId="1" xfId="0" applyFill="1" applyBorder="1" applyAlignment="1">
      <alignment/>
    </xf>
    <xf numFmtId="7" fontId="0" fillId="2" borderId="1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7" fontId="0" fillId="0" borderId="1" xfId="0" applyNumberForma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0" fillId="2" borderId="1" xfId="0" applyNumberForma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6" fillId="4" borderId="3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8" fillId="4" borderId="3" xfId="0" applyFont="1" applyFill="1" applyBorder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6" xfId="0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7" xfId="0" applyBorder="1" applyAlignment="1">
      <alignment horizontal="center"/>
    </xf>
    <xf numFmtId="0" fontId="13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0" fillId="2" borderId="1" xfId="0" applyNumberFormat="1" applyFill="1" applyBorder="1" applyAlignment="1">
      <alignment/>
    </xf>
    <xf numFmtId="5" fontId="0" fillId="2" borderId="1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9" fontId="0" fillId="0" borderId="1" xfId="0" applyNumberFormat="1" applyFill="1" applyBorder="1" applyAlignment="1">
      <alignment/>
    </xf>
    <xf numFmtId="7" fontId="0" fillId="0" borderId="1" xfId="0" applyNumberFormat="1" applyFill="1" applyBorder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ill="1" applyBorder="1" applyAlignment="1">
      <alignment/>
    </xf>
    <xf numFmtId="5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Continuous"/>
    </xf>
    <xf numFmtId="4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5" fontId="0" fillId="2" borderId="1" xfId="0" applyNumberFormat="1" applyFill="1" applyBorder="1" applyAlignment="1">
      <alignment/>
    </xf>
    <xf numFmtId="1" fontId="0" fillId="0" borderId="1" xfId="0" applyNumberFormat="1" applyBorder="1" applyAlignment="1">
      <alignment/>
    </xf>
    <xf numFmtId="5" fontId="14" fillId="2" borderId="8" xfId="0" applyNumberFormat="1" applyFont="1" applyFill="1" applyBorder="1" applyAlignment="1">
      <alignment horizontal="right"/>
    </xf>
    <xf numFmtId="3" fontId="12" fillId="2" borderId="9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left"/>
    </xf>
    <xf numFmtId="165" fontId="0" fillId="2" borderId="1" xfId="0" applyNumberForma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17">
      <selection activeCell="G13" sqref="G13"/>
    </sheetView>
  </sheetViews>
  <sheetFormatPr defaultColWidth="9.33203125" defaultRowHeight="12.75"/>
  <cols>
    <col min="1" max="1" width="11.16015625" style="0" customWidth="1"/>
    <col min="2" max="2" width="11" style="0" customWidth="1"/>
    <col min="3" max="3" width="12.16015625" style="0" customWidth="1"/>
    <col min="4" max="4" width="10.33203125" style="0" customWidth="1"/>
    <col min="5" max="5" width="11.66015625" style="0" customWidth="1"/>
    <col min="6" max="6" width="13" style="0" customWidth="1"/>
    <col min="7" max="8" width="13.33203125" style="0" customWidth="1"/>
  </cols>
  <sheetData>
    <row r="1" spans="1:9" ht="20.25">
      <c r="A1" s="18" t="s">
        <v>0</v>
      </c>
      <c r="B1" s="18"/>
      <c r="C1" s="19"/>
      <c r="D1" s="19"/>
      <c r="E1" s="19"/>
      <c r="F1" s="19"/>
      <c r="G1" s="19"/>
      <c r="H1" s="19"/>
      <c r="I1" s="2"/>
    </row>
    <row r="2" spans="1:9" ht="20.25" thickBot="1">
      <c r="A2" s="17" t="s">
        <v>44</v>
      </c>
      <c r="B2" s="17"/>
      <c r="C2" s="17"/>
      <c r="D2" s="17"/>
      <c r="E2" s="17"/>
      <c r="F2" s="17"/>
      <c r="G2" s="17"/>
      <c r="H2" s="17"/>
      <c r="I2" s="3"/>
    </row>
    <row r="3" spans="1:9" ht="21" thickBot="1" thickTop="1">
      <c r="A3" s="17"/>
      <c r="B3" s="17"/>
      <c r="C3" s="71" t="s">
        <v>43</v>
      </c>
      <c r="D3" s="71"/>
      <c r="E3" s="72" t="s">
        <v>88</v>
      </c>
      <c r="F3" s="73"/>
      <c r="G3" s="45"/>
      <c r="H3" s="17"/>
      <c r="I3" s="3"/>
    </row>
    <row r="4" spans="1:9" s="36" customFormat="1" ht="12.75" thickBot="1" thickTop="1">
      <c r="A4" s="34"/>
      <c r="B4" s="35"/>
      <c r="C4" s="35"/>
      <c r="D4" s="35"/>
      <c r="E4" s="35"/>
      <c r="F4" s="35"/>
      <c r="G4" s="35"/>
      <c r="H4" s="35"/>
      <c r="I4" s="35"/>
    </row>
    <row r="5" spans="1:8" ht="16.5" thickBot="1">
      <c r="A5" s="14" t="s">
        <v>1</v>
      </c>
      <c r="B5" s="15"/>
      <c r="C5" s="16"/>
      <c r="D5" s="20"/>
      <c r="E5" s="20"/>
      <c r="F5" s="20"/>
      <c r="G5" s="20"/>
      <c r="H5" s="21"/>
    </row>
    <row r="6" spans="1:9" s="36" customFormat="1" ht="12" thickBot="1">
      <c r="A6" s="35"/>
      <c r="B6" s="35"/>
      <c r="C6" s="35"/>
      <c r="D6" s="35"/>
      <c r="E6" s="35"/>
      <c r="F6" s="35"/>
      <c r="G6" s="35"/>
      <c r="H6" s="35"/>
      <c r="I6" s="35"/>
    </row>
    <row r="7" spans="1:7" ht="15" thickBot="1" thickTop="1">
      <c r="A7" s="69" t="s">
        <v>2</v>
      </c>
      <c r="B7" s="69"/>
      <c r="C7" s="70"/>
      <c r="D7" s="22">
        <v>50000</v>
      </c>
      <c r="E7" s="63" t="str">
        <f>E3</f>
        <v>Electronic</v>
      </c>
      <c r="F7" s="23" t="s">
        <v>78</v>
      </c>
      <c r="G7" s="23" t="s">
        <v>77</v>
      </c>
    </row>
    <row r="8" spans="1:8" ht="14.25" thickBot="1" thickTop="1">
      <c r="A8" s="69" t="s">
        <v>4</v>
      </c>
      <c r="B8" s="69"/>
      <c r="C8" s="70"/>
      <c r="D8" s="1">
        <v>1</v>
      </c>
      <c r="E8" s="30" t="s">
        <v>76</v>
      </c>
      <c r="F8" s="24"/>
      <c r="G8" s="24"/>
      <c r="H8" s="24"/>
    </row>
    <row r="9" spans="1:8" ht="15" thickBot="1" thickTop="1">
      <c r="A9" s="69" t="s">
        <v>5</v>
      </c>
      <c r="B9" s="69"/>
      <c r="C9" s="70"/>
      <c r="D9" s="10">
        <f>D7*D8</f>
        <v>50000</v>
      </c>
      <c r="E9" s="64" t="str">
        <f>E3</f>
        <v>Electronic</v>
      </c>
      <c r="F9" s="23" t="str">
        <f>IF(E7="Electronic","… Resumes","... Pages")</f>
        <v>… Resumes</v>
      </c>
      <c r="G9" s="24" t="s">
        <v>77</v>
      </c>
      <c r="H9" s="24"/>
    </row>
    <row r="10" spans="1:4" s="36" customFormat="1" ht="12.75" thickBot="1" thickTop="1">
      <c r="A10" s="37"/>
      <c r="B10" s="37"/>
      <c r="C10" s="38"/>
      <c r="D10" s="39"/>
    </row>
    <row r="11" spans="1:8" ht="16.5" thickBot="1">
      <c r="A11" s="14" t="s">
        <v>6</v>
      </c>
      <c r="B11" s="15"/>
      <c r="C11" s="16"/>
      <c r="D11" s="20"/>
      <c r="E11" s="20"/>
      <c r="F11" s="20"/>
      <c r="G11" s="20"/>
      <c r="H11" s="21"/>
    </row>
    <row r="12" spans="1:4" s="36" customFormat="1" ht="12" thickBot="1">
      <c r="A12" s="37"/>
      <c r="B12" s="37"/>
      <c r="C12" s="38"/>
      <c r="D12" s="39"/>
    </row>
    <row r="13" spans="1:8" ht="15" thickBot="1" thickTop="1">
      <c r="A13" s="69" t="s">
        <v>7</v>
      </c>
      <c r="B13" s="70"/>
      <c r="C13" s="26">
        <v>35</v>
      </c>
      <c r="D13" s="67" t="str">
        <f>E7</f>
        <v>Electronic</v>
      </c>
      <c r="E13" s="24" t="s">
        <v>86</v>
      </c>
      <c r="F13" s="24"/>
      <c r="G13" s="24"/>
      <c r="H13" s="24"/>
    </row>
    <row r="14" spans="1:6" ht="15" thickBot="1" thickTop="1">
      <c r="A14" s="69" t="s">
        <v>8</v>
      </c>
      <c r="B14" s="70"/>
      <c r="C14" s="10">
        <f>D8*C13</f>
        <v>35</v>
      </c>
      <c r="D14" s="67" t="str">
        <f>E3</f>
        <v>Electronic</v>
      </c>
      <c r="E14" s="23" t="str">
        <f>IF(E7="Electronic","… Resumes","… Pages")</f>
        <v>… Resumes</v>
      </c>
      <c r="F14" s="24" t="s">
        <v>82</v>
      </c>
    </row>
    <row r="15" spans="1:4" ht="14.25" thickBot="1" thickTop="1">
      <c r="A15" s="69" t="s">
        <v>9</v>
      </c>
      <c r="B15" s="70"/>
      <c r="C15" s="43">
        <v>6</v>
      </c>
      <c r="D15" t="s">
        <v>10</v>
      </c>
    </row>
    <row r="16" spans="1:7" ht="14.25" thickBot="1" thickTop="1">
      <c r="A16" s="69" t="s">
        <v>8</v>
      </c>
      <c r="B16" s="70"/>
      <c r="C16" s="10">
        <f>C15*C14</f>
        <v>210</v>
      </c>
      <c r="D16" t="s">
        <v>79</v>
      </c>
      <c r="F16" s="4">
        <f>C16/D8</f>
        <v>210</v>
      </c>
      <c r="G16" t="s">
        <v>11</v>
      </c>
    </row>
    <row r="17" spans="1:7" ht="14.25" thickBot="1" thickTop="1">
      <c r="A17" s="69" t="s">
        <v>8</v>
      </c>
      <c r="B17" s="70"/>
      <c r="C17" s="10">
        <f>C16*5</f>
        <v>1050</v>
      </c>
      <c r="D17" t="s">
        <v>80</v>
      </c>
      <c r="F17" s="10">
        <f>C17/D8</f>
        <v>1050</v>
      </c>
      <c r="G17" t="s">
        <v>12</v>
      </c>
    </row>
    <row r="18" spans="1:7" ht="14.25" thickBot="1" thickTop="1">
      <c r="A18" s="69" t="s">
        <v>8</v>
      </c>
      <c r="B18" s="70"/>
      <c r="C18" s="10">
        <f>C17*52</f>
        <v>54600</v>
      </c>
      <c r="D18" t="s">
        <v>81</v>
      </c>
      <c r="F18" s="10">
        <f>C18/D8</f>
        <v>54600</v>
      </c>
      <c r="G18" t="s">
        <v>3</v>
      </c>
    </row>
    <row r="19" spans="1:7" s="36" customFormat="1" ht="12.75" thickBot="1" thickTop="1">
      <c r="A19" s="37"/>
      <c r="B19" s="37"/>
      <c r="C19" s="37"/>
      <c r="D19" s="39"/>
      <c r="G19" s="40"/>
    </row>
    <row r="20" spans="1:8" ht="16.5" thickBot="1">
      <c r="A20" s="14" t="s">
        <v>13</v>
      </c>
      <c r="B20" s="15"/>
      <c r="C20" s="16"/>
      <c r="D20" s="20"/>
      <c r="E20" s="20"/>
      <c r="F20" s="20"/>
      <c r="G20" s="20"/>
      <c r="H20" s="21"/>
    </row>
    <row r="21" spans="1:7" s="36" customFormat="1" ht="12" thickBot="1">
      <c r="A21" s="37"/>
      <c r="B21" s="37"/>
      <c r="C21" s="37"/>
      <c r="D21" s="39"/>
      <c r="G21" s="40"/>
    </row>
    <row r="22" spans="1:8" ht="15" thickBot="1" thickTop="1">
      <c r="A22" s="69" t="s">
        <v>14</v>
      </c>
      <c r="B22" s="70"/>
      <c r="C22" s="41">
        <f>ROUNDDOWN(D9/C18,2)</f>
        <v>0.91</v>
      </c>
      <c r="D22" s="28" t="s">
        <v>15</v>
      </c>
      <c r="E22" s="31"/>
      <c r="F22" s="10">
        <f>D7</f>
        <v>50000</v>
      </c>
      <c r="G22" s="66" t="str">
        <f>E3</f>
        <v>Electronic</v>
      </c>
      <c r="H22" t="s">
        <v>85</v>
      </c>
    </row>
    <row r="23" s="36" customFormat="1" ht="12.75" thickBot="1" thickTop="1"/>
    <row r="24" spans="1:8" ht="16.5" thickBot="1">
      <c r="A24" s="14" t="s">
        <v>46</v>
      </c>
      <c r="B24" s="15"/>
      <c r="C24" s="16"/>
      <c r="D24" s="20"/>
      <c r="E24" s="20"/>
      <c r="F24" s="20"/>
      <c r="G24" s="20"/>
      <c r="H24" s="21"/>
    </row>
    <row r="25" s="36" customFormat="1" ht="12" thickBot="1"/>
    <row r="26" spans="1:5" ht="14.25" thickBot="1" thickTop="1">
      <c r="A26" t="s">
        <v>17</v>
      </c>
      <c r="B26" t="s">
        <v>18</v>
      </c>
      <c r="D26" s="47">
        <v>15</v>
      </c>
      <c r="E26" t="s">
        <v>19</v>
      </c>
    </row>
    <row r="27" spans="2:5" ht="14.25" thickBot="1" thickTop="1">
      <c r="B27" t="s">
        <v>20</v>
      </c>
      <c r="D27" s="6">
        <v>8</v>
      </c>
      <c r="E27" t="s">
        <v>21</v>
      </c>
    </row>
    <row r="28" spans="2:5" ht="14.25" thickBot="1" thickTop="1">
      <c r="B28" t="s">
        <v>20</v>
      </c>
      <c r="D28" s="6">
        <v>5</v>
      </c>
      <c r="E28" t="s">
        <v>22</v>
      </c>
    </row>
    <row r="29" spans="2:4" ht="14.25" thickBot="1" thickTop="1">
      <c r="B29" t="s">
        <v>45</v>
      </c>
      <c r="D29" s="46">
        <v>0.3</v>
      </c>
    </row>
    <row r="30" spans="2:8" ht="14.25" thickBot="1" thickTop="1">
      <c r="B30" s="23" t="s">
        <v>23</v>
      </c>
      <c r="C30" s="42">
        <f>(D26*D27)+(D29*(D26*D27))</f>
        <v>156</v>
      </c>
      <c r="D30" t="s">
        <v>24</v>
      </c>
      <c r="E30" s="42">
        <f>D28*C30</f>
        <v>780</v>
      </c>
      <c r="F30" t="s">
        <v>25</v>
      </c>
      <c r="G30" s="42">
        <f>E30*52</f>
        <v>40560</v>
      </c>
      <c r="H30" t="s">
        <v>26</v>
      </c>
    </row>
    <row r="31" ht="14.25" thickBot="1" thickTop="1"/>
    <row r="32" spans="1:6" ht="14.25" thickBot="1" thickTop="1">
      <c r="A32" s="48" t="s">
        <v>47</v>
      </c>
      <c r="B32" t="s">
        <v>27</v>
      </c>
      <c r="E32" s="1">
        <v>50</v>
      </c>
      <c r="F32" t="s">
        <v>28</v>
      </c>
    </row>
    <row r="33" spans="2:6" ht="14.25" thickBot="1" thickTop="1">
      <c r="B33" t="s">
        <v>29</v>
      </c>
      <c r="E33" s="7">
        <v>40</v>
      </c>
      <c r="F33" t="s">
        <v>30</v>
      </c>
    </row>
    <row r="34" spans="3:8" ht="14.25" thickBot="1" thickTop="1">
      <c r="C34" s="29" t="s">
        <v>31</v>
      </c>
      <c r="D34" s="25"/>
      <c r="E34" s="42">
        <f>E32*E33</f>
        <v>2000</v>
      </c>
      <c r="F34" t="s">
        <v>32</v>
      </c>
      <c r="G34" s="42">
        <f>E34*12</f>
        <v>24000</v>
      </c>
      <c r="H34" t="s">
        <v>26</v>
      </c>
    </row>
    <row r="35" ht="14.25" thickBot="1" thickTop="1"/>
    <row r="36" spans="1:8" ht="14.25" thickBot="1" thickTop="1">
      <c r="A36" t="s">
        <v>48</v>
      </c>
      <c r="B36" s="27"/>
      <c r="C36" s="32" t="s">
        <v>33</v>
      </c>
      <c r="D36" s="25"/>
      <c r="E36" s="42">
        <f>G36/12</f>
        <v>5380</v>
      </c>
      <c r="F36" t="s">
        <v>32</v>
      </c>
      <c r="G36" s="42">
        <f>G30+G34</f>
        <v>64560</v>
      </c>
      <c r="H36" t="s">
        <v>26</v>
      </c>
    </row>
    <row r="37" spans="2:8" ht="14.25" thickBot="1" thickTop="1">
      <c r="B37" s="41">
        <f>C22</f>
        <v>0.91</v>
      </c>
      <c r="C37" s="28" t="s">
        <v>34</v>
      </c>
      <c r="D37" s="31"/>
      <c r="E37" s="42">
        <f>B37*E36</f>
        <v>4895.8</v>
      </c>
      <c r="F37" t="s">
        <v>32</v>
      </c>
      <c r="G37" s="42">
        <f>B37*G36</f>
        <v>58749.6</v>
      </c>
      <c r="H37" t="s">
        <v>26</v>
      </c>
    </row>
    <row r="38" spans="1:8" ht="14.25" thickBot="1" thickTop="1">
      <c r="A38" s="51"/>
      <c r="B38" s="49"/>
      <c r="C38" s="52"/>
      <c r="D38" s="52"/>
      <c r="E38" s="50"/>
      <c r="F38" s="51"/>
      <c r="G38" s="50"/>
      <c r="H38" s="51"/>
    </row>
    <row r="39" spans="1:7" ht="14.25" thickBot="1" thickTop="1">
      <c r="A39" t="s">
        <v>50</v>
      </c>
      <c r="B39" s="68" t="s">
        <v>57</v>
      </c>
      <c r="C39" s="69"/>
      <c r="D39" s="69"/>
      <c r="E39" s="69"/>
      <c r="F39" s="1">
        <v>0</v>
      </c>
      <c r="G39" s="50"/>
    </row>
    <row r="40" spans="2:7" ht="14.25" thickBot="1" thickTop="1">
      <c r="B40" s="68" t="s">
        <v>51</v>
      </c>
      <c r="C40" s="69"/>
      <c r="D40" s="69"/>
      <c r="E40" s="69"/>
      <c r="F40" s="55">
        <v>0</v>
      </c>
      <c r="G40" s="50"/>
    </row>
    <row r="41" spans="2:7" ht="14.25" thickBot="1" thickTop="1">
      <c r="B41" s="68" t="s">
        <v>52</v>
      </c>
      <c r="C41" s="69"/>
      <c r="D41" s="69"/>
      <c r="E41" s="69"/>
      <c r="F41" s="1">
        <v>5</v>
      </c>
      <c r="G41" s="50" t="s">
        <v>53</v>
      </c>
    </row>
    <row r="42" spans="2:7" ht="14.25" thickBot="1" thickTop="1">
      <c r="B42" s="68" t="s">
        <v>54</v>
      </c>
      <c r="C42" s="69"/>
      <c r="D42" s="69"/>
      <c r="E42" s="69"/>
      <c r="F42" s="57">
        <f>F39*(F40/F41)</f>
        <v>0</v>
      </c>
      <c r="G42" s="50"/>
    </row>
    <row r="43" spans="2:7" ht="14.25" thickBot="1" thickTop="1">
      <c r="B43" s="68" t="s">
        <v>55</v>
      </c>
      <c r="C43" s="69"/>
      <c r="D43" s="69"/>
      <c r="E43" s="69"/>
      <c r="F43" s="56">
        <v>0.12</v>
      </c>
      <c r="G43" s="42">
        <f>F40*F43</f>
        <v>0</v>
      </c>
    </row>
    <row r="44" spans="2:7" ht="14.25" thickBot="1" thickTop="1">
      <c r="B44" s="68" t="s">
        <v>56</v>
      </c>
      <c r="C44" s="69"/>
      <c r="D44" s="69"/>
      <c r="E44" s="69"/>
      <c r="F44" s="57">
        <f>F42+G43</f>
        <v>0</v>
      </c>
      <c r="G44" s="50"/>
    </row>
    <row r="45" spans="2:7" ht="13.5" thickTop="1">
      <c r="B45" s="53"/>
      <c r="C45" s="44"/>
      <c r="D45" s="44"/>
      <c r="E45" s="44"/>
      <c r="F45" s="54"/>
      <c r="G45" s="50"/>
    </row>
    <row r="46" spans="2:7" ht="13.5" thickBot="1">
      <c r="B46" s="53"/>
      <c r="C46" s="44"/>
      <c r="D46" s="44"/>
      <c r="E46" s="44"/>
      <c r="F46" s="54"/>
      <c r="G46" s="50"/>
    </row>
    <row r="47" spans="1:7" ht="14.25" thickBot="1" thickTop="1">
      <c r="A47" s="23" t="s">
        <v>58</v>
      </c>
      <c r="B47" s="68" t="s">
        <v>59</v>
      </c>
      <c r="C47" s="69"/>
      <c r="D47" s="69"/>
      <c r="E47" s="69"/>
      <c r="F47" s="55">
        <v>6000</v>
      </c>
      <c r="G47" s="50"/>
    </row>
    <row r="48" spans="2:7" ht="14.25" thickBot="1" thickTop="1">
      <c r="B48" s="68" t="s">
        <v>60</v>
      </c>
      <c r="C48" s="69"/>
      <c r="D48" s="69"/>
      <c r="E48" s="69"/>
      <c r="F48" s="1">
        <v>5</v>
      </c>
      <c r="G48" s="50" t="s">
        <v>53</v>
      </c>
    </row>
    <row r="49" spans="2:7" ht="14.25" thickBot="1" thickTop="1">
      <c r="B49" s="68" t="s">
        <v>61</v>
      </c>
      <c r="C49" s="69"/>
      <c r="D49" s="69"/>
      <c r="E49" s="69"/>
      <c r="F49" s="57">
        <f>F47/F48</f>
        <v>1200</v>
      </c>
      <c r="G49" s="50"/>
    </row>
    <row r="50" spans="2:7" ht="14.25" thickBot="1" thickTop="1">
      <c r="B50" s="68" t="s">
        <v>62</v>
      </c>
      <c r="C50" s="69"/>
      <c r="D50" s="69"/>
      <c r="E50" s="69"/>
      <c r="F50" s="56">
        <v>0.12</v>
      </c>
      <c r="G50" s="42">
        <f>F47*F50</f>
        <v>720</v>
      </c>
    </row>
    <row r="51" spans="2:7" ht="14.25" thickBot="1" thickTop="1">
      <c r="B51" s="68" t="s">
        <v>63</v>
      </c>
      <c r="C51" s="69"/>
      <c r="D51" s="69"/>
      <c r="E51" s="69"/>
      <c r="F51" s="57">
        <f>F49+G50</f>
        <v>1920</v>
      </c>
      <c r="G51" s="50"/>
    </row>
    <row r="52" spans="2:8" ht="14.25" thickBot="1" thickTop="1">
      <c r="B52" s="68" t="s">
        <v>64</v>
      </c>
      <c r="C52" s="69"/>
      <c r="D52" s="69"/>
      <c r="E52" s="69"/>
      <c r="F52" s="58">
        <v>1</v>
      </c>
      <c r="G52" s="59" t="s">
        <v>66</v>
      </c>
      <c r="H52" s="60">
        <f>C22</f>
        <v>0.91</v>
      </c>
    </row>
    <row r="53" spans="2:7" ht="14.25" thickBot="1" thickTop="1">
      <c r="B53" s="68" t="s">
        <v>65</v>
      </c>
      <c r="C53" s="69"/>
      <c r="D53" s="69"/>
      <c r="E53" s="69"/>
      <c r="F53" s="57">
        <f>F51*F52</f>
        <v>1920</v>
      </c>
      <c r="G53" s="50"/>
    </row>
    <row r="54" spans="2:7" ht="14.25" thickBot="1" thickTop="1">
      <c r="B54" s="53"/>
      <c r="C54" s="44"/>
      <c r="D54" s="44"/>
      <c r="E54" s="44"/>
      <c r="F54" s="54"/>
      <c r="G54" s="50"/>
    </row>
    <row r="55" spans="1:7" ht="14.25" thickBot="1" thickTop="1">
      <c r="A55" s="23" t="s">
        <v>67</v>
      </c>
      <c r="B55" s="68" t="s">
        <v>68</v>
      </c>
      <c r="C55" s="69"/>
      <c r="D55" s="69"/>
      <c r="E55" s="69"/>
      <c r="F55" s="55">
        <v>3000</v>
      </c>
      <c r="G55" s="50"/>
    </row>
    <row r="56" spans="2:7" ht="14.25" thickBot="1" thickTop="1">
      <c r="B56" s="68" t="s">
        <v>69</v>
      </c>
      <c r="C56" s="69"/>
      <c r="D56" s="69"/>
      <c r="E56" s="69"/>
      <c r="F56" s="1">
        <v>3</v>
      </c>
      <c r="G56" s="50" t="s">
        <v>53</v>
      </c>
    </row>
    <row r="57" spans="2:7" ht="14.25" thickBot="1" thickTop="1">
      <c r="B57" s="68" t="s">
        <v>70</v>
      </c>
      <c r="C57" s="69"/>
      <c r="D57" s="69"/>
      <c r="E57" s="69"/>
      <c r="F57" s="57">
        <f>F55/F56</f>
        <v>1000</v>
      </c>
      <c r="G57" s="50"/>
    </row>
    <row r="58" spans="2:7" ht="14.25" thickBot="1" thickTop="1">
      <c r="B58" s="68" t="s">
        <v>71</v>
      </c>
      <c r="C58" s="69"/>
      <c r="D58" s="69"/>
      <c r="E58" s="69"/>
      <c r="F58" s="56">
        <v>0.2</v>
      </c>
      <c r="G58" s="42">
        <f>F55*F58</f>
        <v>600</v>
      </c>
    </row>
    <row r="59" spans="2:7" ht="14.25" thickBot="1" thickTop="1">
      <c r="B59" s="68" t="s">
        <v>72</v>
      </c>
      <c r="C59" s="69"/>
      <c r="D59" s="69"/>
      <c r="E59" s="69"/>
      <c r="F59" s="57">
        <f>F57+G58</f>
        <v>1600</v>
      </c>
      <c r="G59" s="50"/>
    </row>
    <row r="60" spans="2:8" ht="14.25" thickBot="1" thickTop="1">
      <c r="B60" s="68" t="s">
        <v>73</v>
      </c>
      <c r="C60" s="69"/>
      <c r="D60" s="69"/>
      <c r="E60" s="69"/>
      <c r="F60" s="58">
        <v>1</v>
      </c>
      <c r="G60" s="59" t="s">
        <v>66</v>
      </c>
      <c r="H60" s="60">
        <f>C22</f>
        <v>0.91</v>
      </c>
    </row>
    <row r="61" spans="2:7" ht="14.25" thickBot="1" thickTop="1">
      <c r="B61" s="68" t="s">
        <v>87</v>
      </c>
      <c r="C61" s="69"/>
      <c r="D61" s="69"/>
      <c r="E61" s="69"/>
      <c r="F61" s="57">
        <f>F59*F60</f>
        <v>1600</v>
      </c>
      <c r="G61" s="50"/>
    </row>
    <row r="62" spans="2:7" ht="14.25" thickBot="1" thickTop="1">
      <c r="B62" s="53"/>
      <c r="C62" s="44"/>
      <c r="D62" s="44"/>
      <c r="E62" s="44"/>
      <c r="F62" s="61"/>
      <c r="G62" s="50"/>
    </row>
    <row r="63" spans="1:7" ht="14.25" thickBot="1" thickTop="1">
      <c r="A63" t="s">
        <v>74</v>
      </c>
      <c r="B63" s="68" t="s">
        <v>75</v>
      </c>
      <c r="C63" s="69"/>
      <c r="D63" s="69"/>
      <c r="E63" s="69"/>
      <c r="F63" s="62">
        <v>0</v>
      </c>
      <c r="G63" s="50"/>
    </row>
    <row r="64" spans="2:7" ht="14.25" thickBot="1" thickTop="1">
      <c r="B64" s="53"/>
      <c r="C64" s="44"/>
      <c r="D64" s="44"/>
      <c r="E64" s="44"/>
      <c r="F64" s="61"/>
      <c r="G64" s="50"/>
    </row>
    <row r="65" spans="1:7" ht="14.25" thickBot="1" thickTop="1">
      <c r="A65" t="s">
        <v>84</v>
      </c>
      <c r="B65" s="65">
        <f>G37+F44+F53+F61+F63</f>
        <v>62269.6</v>
      </c>
      <c r="C65" s="44"/>
      <c r="D65" s="44"/>
      <c r="E65" s="44"/>
      <c r="F65" s="61"/>
      <c r="G65" s="50"/>
    </row>
    <row r="66" s="36" customFormat="1" ht="12.75" thickBot="1" thickTop="1"/>
    <row r="67" spans="1:8" ht="16.5" thickBot="1">
      <c r="A67" s="11" t="s">
        <v>49</v>
      </c>
      <c r="B67" s="12"/>
      <c r="C67" s="13"/>
      <c r="D67" s="20"/>
      <c r="E67" s="20"/>
      <c r="F67" s="20"/>
      <c r="G67" s="20"/>
      <c r="H67" s="21"/>
    </row>
    <row r="68" s="36" customFormat="1" ht="12" thickBot="1"/>
    <row r="69" spans="1:8" ht="14.25" thickBot="1" thickTop="1">
      <c r="A69" t="s">
        <v>35</v>
      </c>
      <c r="C69" s="42">
        <f>G37+F44+F53+F61+F63</f>
        <v>62269.6</v>
      </c>
      <c r="D69" t="s">
        <v>36</v>
      </c>
      <c r="E69" s="10">
        <f>D9</f>
        <v>50000</v>
      </c>
      <c r="F69" s="33" t="s">
        <v>83</v>
      </c>
      <c r="G69" s="10">
        <f>D7</f>
        <v>50000</v>
      </c>
      <c r="H69" t="s">
        <v>16</v>
      </c>
    </row>
    <row r="70" spans="1:4" ht="14.25" thickBot="1" thickTop="1">
      <c r="A70" t="s">
        <v>5</v>
      </c>
      <c r="C70" s="5">
        <f>ROUNDUP(C69/E69,2)</f>
        <v>1.25</v>
      </c>
      <c r="D70" t="str">
        <f>IF(E7="Electronic","per Electronic Resume","per Resume Page")</f>
        <v>per Electronic Resume</v>
      </c>
    </row>
    <row r="71" ht="14.25" thickBot="1" thickTop="1"/>
    <row r="72" spans="1:4" ht="14.25" thickBot="1" thickTop="1">
      <c r="A72" t="s">
        <v>37</v>
      </c>
      <c r="C72" s="7">
        <v>0.65</v>
      </c>
      <c r="D72" t="str">
        <f>IF(E7="Electronic","per Resume","per Resume Page")</f>
        <v>per Resume</v>
      </c>
    </row>
    <row r="73" spans="1:4" ht="14.25" thickBot="1" thickTop="1">
      <c r="A73" t="s">
        <v>38</v>
      </c>
      <c r="C73" s="42">
        <f>C72*E69</f>
        <v>32500</v>
      </c>
      <c r="D73" t="s">
        <v>39</v>
      </c>
    </row>
    <row r="74" spans="1:3" ht="14.25" thickBot="1" thickTop="1">
      <c r="A74" t="s">
        <v>40</v>
      </c>
      <c r="C74" s="42">
        <f>C69-C73</f>
        <v>29769.6</v>
      </c>
    </row>
    <row r="75" ht="13.5" thickTop="1"/>
    <row r="76" spans="1:8" ht="12.75">
      <c r="A76" s="8" t="s">
        <v>41</v>
      </c>
      <c r="B76" s="8"/>
      <c r="C76" s="8"/>
      <c r="D76" s="8"/>
      <c r="E76" s="8"/>
      <c r="F76" s="8"/>
      <c r="G76" s="8"/>
      <c r="H76" s="8"/>
    </row>
    <row r="77" spans="1:8" ht="12.75">
      <c r="A77" s="9" t="s">
        <v>42</v>
      </c>
      <c r="B77" s="9"/>
      <c r="C77" s="9"/>
      <c r="D77" s="9"/>
      <c r="E77" s="9"/>
      <c r="F77" s="9"/>
      <c r="G77" s="9"/>
      <c r="H77" s="9"/>
    </row>
  </sheetData>
  <mergeCells count="33">
    <mergeCell ref="C3:D3"/>
    <mergeCell ref="E3:F3"/>
    <mergeCell ref="A18:B18"/>
    <mergeCell ref="A22:B22"/>
    <mergeCell ref="A14:B14"/>
    <mergeCell ref="A15:B15"/>
    <mergeCell ref="A16:B16"/>
    <mergeCell ref="A17:B17"/>
    <mergeCell ref="A7:C7"/>
    <mergeCell ref="A8:C8"/>
    <mergeCell ref="A9:C9"/>
    <mergeCell ref="A13:B13"/>
    <mergeCell ref="B39:E39"/>
    <mergeCell ref="B40:E40"/>
    <mergeCell ref="B41:E41"/>
    <mergeCell ref="B42:E42"/>
    <mergeCell ref="B43:E43"/>
    <mergeCell ref="B44:E44"/>
    <mergeCell ref="B47:E47"/>
    <mergeCell ref="B48:E48"/>
    <mergeCell ref="B49:E49"/>
    <mergeCell ref="B50:E50"/>
    <mergeCell ref="B51:E51"/>
    <mergeCell ref="B52:E52"/>
    <mergeCell ref="B53:E53"/>
    <mergeCell ref="B55:E55"/>
    <mergeCell ref="B60:E60"/>
    <mergeCell ref="B61:E61"/>
    <mergeCell ref="B63:E63"/>
    <mergeCell ref="B56:E56"/>
    <mergeCell ref="B57:E57"/>
    <mergeCell ref="B58:E58"/>
    <mergeCell ref="B59:E59"/>
  </mergeCells>
  <dataValidations count="1">
    <dataValidation type="list" allowBlank="1" sqref="E3:F3">
      <formula1>"Paper,Electronic"</formula1>
    </dataValidation>
  </dataValidations>
  <printOptions gridLines="1" horizontalCentered="1"/>
  <pageMargins left="0.56" right="0.6" top="0.67" bottom="0.82" header="0.5" footer="0.5"/>
  <pageSetup horizontalDpi="300" verticalDpi="300" orientation="portrait" r:id="rId1"/>
  <headerFooter alignWithMargins="0">
    <oddFooter>&amp;L&amp;8BEKS003.XLS&amp;R&amp;8Page &amp;P 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Struzik</dc:creator>
  <cp:keywords/>
  <dc:description/>
  <cp:lastModifiedBy>Ed Struzik</cp:lastModifiedBy>
  <cp:lastPrinted>2001-01-27T18:36:30Z</cp:lastPrinted>
  <dcterms:created xsi:type="dcterms:W3CDTF">1998-07-18T19:19:26Z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